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76" windowWidth="14235" windowHeight="8700" activeTab="0"/>
  </bookViews>
  <sheets>
    <sheet name="ARRICCHIMENTI MCRs" sheetId="1" r:id="rId1"/>
  </sheets>
  <definedNames>
    <definedName name="_xlnm.Print_Area" localSheetId="0">'ARRICCHIMENTI MCRs'!$A$1:$K$27</definedName>
  </definedNames>
  <calcPr fullCalcOnLoad="1"/>
</workbook>
</file>

<file path=xl/comments1.xml><?xml version="1.0" encoding="utf-8"?>
<comments xmlns="http://schemas.openxmlformats.org/spreadsheetml/2006/main">
  <authors>
    <author>ANSELMO</author>
    <author>ANS</author>
  </authors>
  <commentList>
    <comment ref="G11" authorId="0">
      <text>
        <r>
          <rPr>
            <sz val="8"/>
            <rFont val="Tahoma"/>
            <family val="2"/>
          </rPr>
          <t>Inserire la natura del prodotto base. Es: Mosto o Vino nuovo ancora in fermentazione.</t>
        </r>
        <r>
          <rPr>
            <sz val="8"/>
            <rFont val="Tahoma"/>
            <family val="0"/>
          </rPr>
          <t xml:space="preserve">
</t>
        </r>
      </text>
    </comment>
    <comment ref="C12" authorId="0">
      <text>
        <r>
          <rPr>
            <sz val="8"/>
            <rFont val="Tahoma"/>
            <family val="0"/>
          </rPr>
          <t xml:space="preserve">Inserire la Denominazione del prodotto. Es.: Montepulciano d'Abruzzo.
</t>
        </r>
      </text>
    </comment>
    <comment ref="D13" authorId="0">
      <text>
        <r>
          <rPr>
            <sz val="8"/>
            <rFont val="Tahoma"/>
            <family val="0"/>
          </rPr>
          <t xml:space="preserve">Inserire la gradazione iniziale del mosto o vino in fermentazione da arricchire
</t>
        </r>
      </text>
    </comment>
    <comment ref="D14" authorId="0">
      <text>
        <r>
          <rPr>
            <sz val="8"/>
            <rFont val="Tahoma"/>
            <family val="0"/>
          </rPr>
          <t xml:space="preserve">Inserire gli ettolitri di mosto da arricchire
</t>
        </r>
      </text>
    </comment>
    <comment ref="G18" authorId="0">
      <text>
        <r>
          <rPr>
            <sz val="8"/>
            <rFont val="Tahoma"/>
            <family val="0"/>
          </rPr>
          <t xml:space="preserve">Inserire il valore dell'alcol potenziale del mosto concentrato
</t>
        </r>
      </text>
    </comment>
    <comment ref="G22" authorId="0">
      <text>
        <r>
          <rPr>
            <sz val="8"/>
            <rFont val="Tahoma"/>
            <family val="0"/>
          </rPr>
          <t xml:space="preserve">Qui appare il valore del titolo alcolometrico volumico del prodotto finale.
</t>
        </r>
      </text>
    </comment>
    <comment ref="C19" authorId="1">
      <text>
        <r>
          <rPr>
            <b/>
            <sz val="8"/>
            <rFont val="Tahoma"/>
            <family val="0"/>
          </rPr>
          <t>Inserire I kGi di  MCRs fino al raggiungimento della gradazione finale voluta.Verificare che gli aumenti effettuati non superino i valori segnati.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<sst xmlns="http://schemas.openxmlformats.org/spreadsheetml/2006/main" count="46" uniqueCount="44">
  <si>
    <t>Laboratorio Enologico Autorizzato MIPAF</t>
  </si>
  <si>
    <t>Enologo Anselmo Paternoster</t>
  </si>
  <si>
    <t>Via Adriatica Foro, 7 - Francavilla al Mare (Ch)</t>
  </si>
  <si>
    <t>Tel.085-816903  Fax:085-816193</t>
  </si>
  <si>
    <t>www.enotecnochimica.it</t>
  </si>
  <si>
    <t>CALCOLO DEGLI ARRICCHIMENTI</t>
  </si>
  <si>
    <t>DICHIARAZIONE PREVENTIVA</t>
  </si>
  <si>
    <t>N.RECIP.</t>
  </si>
  <si>
    <t>TIPO</t>
  </si>
  <si>
    <t>(grad.min:8,5 x vini tav.-10xTreb.-11xMontep)</t>
  </si>
  <si>
    <t>Ettolitri</t>
  </si>
  <si>
    <t>PRODOTTO AGGIUNTO</t>
  </si>
  <si>
    <t>Mosto</t>
  </si>
  <si>
    <t>PRODOTTO ARRICCHITO</t>
  </si>
  <si>
    <t>AUMENTI EFFETTUATI</t>
  </si>
  <si>
    <t>Gr.Alcolica</t>
  </si>
  <si>
    <t>In Volume%</t>
  </si>
  <si>
    <t>Natura</t>
  </si>
  <si>
    <t>CII</t>
  </si>
  <si>
    <t>NUMERO OPERAZIONE :</t>
  </si>
  <si>
    <t>DATA :</t>
  </si>
  <si>
    <t>PRODOTTO BASE DA AUMENTARE DI GRADAZIONE</t>
  </si>
  <si>
    <t>Montegradi</t>
  </si>
  <si>
    <t>Zona Viticola</t>
  </si>
  <si>
    <t>Alcol Potenziale</t>
  </si>
  <si>
    <t>Monte Gradi</t>
  </si>
  <si>
    <t>Gradazione.Alcolica Finale</t>
  </si>
  <si>
    <t>Massa Volumica</t>
  </si>
  <si>
    <t>Grado Rifrattometrico</t>
  </si>
  <si>
    <t xml:space="preserve">NUMERO </t>
  </si>
  <si>
    <t>limiti</t>
  </si>
  <si>
    <t>Tabella-mosti-MC-MCR</t>
  </si>
  <si>
    <t>Clicca per visualizzare la tabella -&gt;</t>
  </si>
  <si>
    <t>MOSTO D'UVA</t>
  </si>
  <si>
    <t>MONTEPULCIANO D'ABRUZZO</t>
  </si>
  <si>
    <t>DITTA</t>
  </si>
  <si>
    <t>Gradazione Alcolica Totale</t>
  </si>
  <si>
    <t>Kg</t>
  </si>
  <si>
    <t>litri (Kgx0,66)</t>
  </si>
  <si>
    <t>Zuccheri (g/Kg)</t>
  </si>
  <si>
    <t>Annata</t>
  </si>
  <si>
    <r>
      <t>E</t>
    </r>
    <r>
      <rPr>
        <sz val="26"/>
        <color indexed="19"/>
        <rFont val="Arial"/>
        <family val="2"/>
      </rPr>
      <t>no</t>
    </r>
    <r>
      <rPr>
        <sz val="26"/>
        <rFont val="Arial"/>
        <family val="2"/>
      </rPr>
      <t xml:space="preserve"> </t>
    </r>
    <r>
      <rPr>
        <sz val="26"/>
        <color indexed="10"/>
        <rFont val="Arial"/>
        <family val="2"/>
      </rPr>
      <t>T</t>
    </r>
    <r>
      <rPr>
        <sz val="26"/>
        <color indexed="19"/>
        <rFont val="Arial"/>
        <family val="2"/>
      </rPr>
      <t>ecno</t>
    </r>
    <r>
      <rPr>
        <sz val="26"/>
        <rFont val="Arial"/>
        <family val="2"/>
      </rPr>
      <t xml:space="preserve"> </t>
    </r>
    <r>
      <rPr>
        <sz val="26"/>
        <color indexed="10"/>
        <rFont val="Arial"/>
        <family val="2"/>
      </rPr>
      <t>C</t>
    </r>
    <r>
      <rPr>
        <sz val="26"/>
        <color indexed="19"/>
        <rFont val="Arial"/>
        <family val="2"/>
      </rPr>
      <t>himica</t>
    </r>
  </si>
  <si>
    <t>PERVENUTA .IL</t>
  </si>
  <si>
    <t>Concentrato Rettificato SOLIDO (MCRs)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</si>
</sst>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Tahoma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color indexed="58"/>
      <name val="Arial"/>
      <family val="0"/>
    </font>
    <font>
      <b/>
      <sz val="11"/>
      <name val="Arial"/>
      <family val="2"/>
    </font>
    <font>
      <b/>
      <sz val="16"/>
      <color indexed="10"/>
      <name val="Arial"/>
      <family val="2"/>
    </font>
    <font>
      <b/>
      <sz val="16"/>
      <color indexed="58"/>
      <name val="Arial"/>
      <family val="0"/>
    </font>
    <font>
      <b/>
      <sz val="16"/>
      <name val="Arial"/>
      <family val="2"/>
    </font>
    <font>
      <sz val="26"/>
      <color indexed="10"/>
      <name val="Arial"/>
      <family val="2"/>
    </font>
    <font>
      <sz val="26"/>
      <color indexed="19"/>
      <name val="Arial"/>
      <family val="2"/>
    </font>
    <font>
      <sz val="26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2" fontId="4" fillId="3" borderId="1" xfId="0" applyNumberFormat="1" applyFont="1" applyFill="1" applyBorder="1" applyAlignment="1" applyProtection="1">
      <alignment horizontal="center"/>
      <protection hidden="1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 applyProtection="1">
      <alignment horizontal="left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/>
    </xf>
    <xf numFmtId="0" fontId="2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2" fontId="5" fillId="4" borderId="1" xfId="0" applyNumberFormat="1" applyFont="1" applyFill="1" applyBorder="1" applyAlignment="1" applyProtection="1">
      <alignment horizontal="center" vertical="center" wrapText="1"/>
      <protection/>
    </xf>
    <xf numFmtId="2" fontId="4" fillId="5" borderId="1" xfId="0" applyNumberFormat="1" applyFont="1" applyFill="1" applyBorder="1" applyAlignment="1" applyProtection="1">
      <alignment horizontal="center" vertical="center" wrapText="1"/>
      <protection/>
    </xf>
    <xf numFmtId="0" fontId="0" fillId="6" borderId="0" xfId="0" applyFill="1" applyBorder="1" applyAlignment="1">
      <alignment/>
    </xf>
    <xf numFmtId="0" fontId="3" fillId="0" borderId="1" xfId="0" applyFont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hidden="1"/>
    </xf>
    <xf numFmtId="2" fontId="5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4" fontId="5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1" xfId="15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0" fillId="5" borderId="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6" xfId="0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0" fillId="9" borderId="18" xfId="0" applyFont="1" applyFill="1" applyBorder="1" applyAlignment="1" applyProtection="1">
      <alignment horizontal="center" vertical="center" wrapText="1"/>
      <protection hidden="1"/>
    </xf>
    <xf numFmtId="0" fontId="10" fillId="9" borderId="19" xfId="0" applyFont="1" applyFill="1" applyBorder="1" applyAlignment="1" applyProtection="1">
      <alignment horizontal="center" vertical="center" wrapText="1"/>
      <protection hidden="1"/>
    </xf>
    <xf numFmtId="0" fontId="0" fillId="9" borderId="20" xfId="0" applyFont="1" applyFill="1" applyBorder="1" applyAlignment="1" applyProtection="1">
      <alignment horizontal="center" vertical="center" wrapText="1"/>
      <protection hidden="1"/>
    </xf>
    <xf numFmtId="0" fontId="6" fillId="9" borderId="20" xfId="0" applyFont="1" applyFill="1" applyBorder="1" applyAlignment="1" applyProtection="1">
      <alignment horizontal="center" vertical="center" wrapText="1"/>
      <protection hidden="1"/>
    </xf>
    <xf numFmtId="0" fontId="2" fillId="9" borderId="20" xfId="0" applyFont="1" applyFill="1" applyBorder="1" applyAlignment="1" applyProtection="1">
      <alignment horizontal="center" vertical="center" wrapText="1"/>
      <protection hidden="1"/>
    </xf>
    <xf numFmtId="0" fontId="2" fillId="9" borderId="21" xfId="0" applyFont="1" applyFill="1" applyBorder="1" applyAlignment="1" applyProtection="1">
      <alignment horizontal="center" vertical="center" wrapText="1"/>
      <protection hidden="1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23" xfId="0" applyFont="1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1" fillId="2" borderId="17" xfId="0" applyFont="1" applyFill="1" applyBorder="1" applyAlignment="1">
      <alignment horizontal="right" vertical="center" wrapText="1"/>
    </xf>
    <xf numFmtId="0" fontId="3" fillId="2" borderId="25" xfId="0" applyFont="1" applyFill="1" applyBorder="1" applyAlignment="1">
      <alignment horizontal="right" vertical="center" wrapText="1"/>
    </xf>
    <xf numFmtId="0" fontId="3" fillId="2" borderId="17" xfId="0" applyFont="1" applyFill="1" applyBorder="1" applyAlignment="1">
      <alignment horizontal="right" vertical="center" wrapText="1"/>
    </xf>
    <xf numFmtId="0" fontId="11" fillId="2" borderId="26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2" fontId="13" fillId="9" borderId="19" xfId="0" applyNumberFormat="1" applyFont="1" applyFill="1" applyBorder="1" applyAlignment="1" applyProtection="1">
      <alignment horizontal="center" vertical="center" wrapText="1"/>
      <protection hidden="1"/>
    </xf>
    <xf numFmtId="0" fontId="14" fillId="2" borderId="27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30" xfId="0" applyFont="1" applyBorder="1" applyAlignment="1">
      <alignment horizontal="left" vertical="center" wrapText="1"/>
    </xf>
    <xf numFmtId="0" fontId="15" fillId="0" borderId="3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1" fillId="0" borderId="10" xfId="15" applyFont="1" applyBorder="1" applyAlignment="1">
      <alignment horizontal="left" vertical="center" wrapText="1"/>
    </xf>
    <xf numFmtId="0" fontId="1" fillId="0" borderId="11" xfId="15" applyFont="1" applyBorder="1" applyAlignment="1">
      <alignment horizontal="left" vertical="center" wrapText="1"/>
    </xf>
    <xf numFmtId="0" fontId="1" fillId="0" borderId="12" xfId="15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notecnochimica.it/" TargetMode="External" /><Relationship Id="rId2" Type="http://schemas.openxmlformats.org/officeDocument/2006/relationships/hyperlink" Target="http://www.enotecnochimica.it/tabelle/tabella-mosti-MCR.pdf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K36"/>
  <sheetViews>
    <sheetView tabSelected="1" workbookViewId="0" topLeftCell="A1">
      <selection activeCell="F19" sqref="F19"/>
    </sheetView>
  </sheetViews>
  <sheetFormatPr defaultColWidth="9.140625" defaultRowHeight="12.75"/>
  <cols>
    <col min="1" max="1" width="2.421875" style="0" customWidth="1"/>
    <col min="2" max="2" width="14.140625" style="0" customWidth="1"/>
    <col min="3" max="3" width="12.140625" style="0" customWidth="1"/>
    <col min="4" max="4" width="10.7109375" style="0" customWidth="1"/>
    <col min="5" max="5" width="11.7109375" style="0" customWidth="1"/>
    <col min="6" max="6" width="17.00390625" style="0" customWidth="1"/>
    <col min="7" max="7" width="13.140625" style="0" customWidth="1"/>
    <col min="8" max="8" width="10.57421875" style="0" customWidth="1"/>
    <col min="10" max="10" width="11.28125" style="0" customWidth="1"/>
  </cols>
  <sheetData>
    <row r="1" spans="2:11" ht="27" customHeight="1">
      <c r="B1" s="83" t="s">
        <v>41</v>
      </c>
      <c r="C1" s="84"/>
      <c r="D1" s="84"/>
      <c r="E1" s="85"/>
      <c r="F1" s="15"/>
      <c r="G1" s="77" t="s">
        <v>35</v>
      </c>
      <c r="H1" s="70"/>
      <c r="I1" s="70"/>
      <c r="J1" s="70"/>
      <c r="K1" s="1"/>
    </row>
    <row r="2" spans="2:11" ht="19.5" customHeight="1">
      <c r="B2" s="86" t="s">
        <v>0</v>
      </c>
      <c r="C2" s="87"/>
      <c r="D2" s="87"/>
      <c r="E2" s="88"/>
      <c r="F2" s="16"/>
      <c r="G2" s="67" t="s">
        <v>5</v>
      </c>
      <c r="H2" s="68"/>
      <c r="I2" s="68"/>
      <c r="J2" s="69"/>
      <c r="K2" s="1"/>
    </row>
    <row r="3" spans="2:11" ht="15.75" customHeight="1">
      <c r="B3" s="86" t="s">
        <v>1</v>
      </c>
      <c r="C3" s="87"/>
      <c r="D3" s="87"/>
      <c r="E3" s="88"/>
      <c r="F3" s="16"/>
      <c r="G3" s="1"/>
      <c r="H3" s="1"/>
      <c r="I3" s="1"/>
      <c r="J3" s="17"/>
      <c r="K3" s="1"/>
    </row>
    <row r="4" spans="2:11" ht="15.75" customHeight="1">
      <c r="B4" s="89" t="s">
        <v>2</v>
      </c>
      <c r="C4" s="90"/>
      <c r="D4" s="90"/>
      <c r="E4" s="91"/>
      <c r="F4" s="16"/>
      <c r="G4" s="67" t="s">
        <v>6</v>
      </c>
      <c r="H4" s="68"/>
      <c r="I4" s="68"/>
      <c r="J4" s="69"/>
      <c r="K4" s="1"/>
    </row>
    <row r="5" spans="2:11" ht="19.5" customHeight="1">
      <c r="B5" s="89" t="s">
        <v>3</v>
      </c>
      <c r="C5" s="90"/>
      <c r="D5" s="90"/>
      <c r="E5" s="91"/>
      <c r="F5" s="16"/>
      <c r="G5" s="22" t="s">
        <v>29</v>
      </c>
      <c r="H5" s="21"/>
      <c r="I5" s="1"/>
      <c r="J5" s="17"/>
      <c r="K5" s="1"/>
    </row>
    <row r="6" spans="2:11" ht="15" customHeight="1">
      <c r="B6" s="92" t="s">
        <v>4</v>
      </c>
      <c r="C6" s="93"/>
      <c r="D6" s="93"/>
      <c r="E6" s="94"/>
      <c r="F6" s="18"/>
      <c r="G6" s="19"/>
      <c r="H6" s="19"/>
      <c r="I6" s="19"/>
      <c r="J6" s="20"/>
      <c r="K6" s="1"/>
    </row>
    <row r="7" spans="2:11" ht="6" customHeight="1">
      <c r="B7" s="1"/>
      <c r="C7" s="1"/>
      <c r="D7" s="1"/>
      <c r="E7" s="1"/>
      <c r="F7" s="1"/>
      <c r="G7" s="1"/>
      <c r="H7" s="1"/>
      <c r="I7" s="1"/>
      <c r="J7" s="1"/>
      <c r="K7" s="1"/>
    </row>
    <row r="8" spans="2:11" ht="5.25" customHeight="1">
      <c r="B8" s="1"/>
      <c r="C8" s="1"/>
      <c r="D8" s="1"/>
      <c r="E8" s="1"/>
      <c r="F8" s="1"/>
      <c r="G8" s="1"/>
      <c r="H8" s="1"/>
      <c r="I8" s="1"/>
      <c r="J8" s="1"/>
      <c r="K8" s="1"/>
    </row>
    <row r="9" spans="2:11" ht="34.5" customHeight="1">
      <c r="B9" s="95" t="s">
        <v>19</v>
      </c>
      <c r="C9" s="96"/>
      <c r="D9" s="11"/>
      <c r="E9" s="77" t="s">
        <v>20</v>
      </c>
      <c r="F9" s="13"/>
      <c r="G9" s="77" t="s">
        <v>42</v>
      </c>
      <c r="H9" s="11"/>
      <c r="I9" s="12" t="s">
        <v>7</v>
      </c>
      <c r="J9" s="11"/>
      <c r="K9" s="1"/>
    </row>
    <row r="10" spans="2:11" ht="9" customHeight="1" thickBot="1">
      <c r="B10" s="25"/>
      <c r="C10" s="25"/>
      <c r="D10" s="25"/>
      <c r="E10" s="25"/>
      <c r="F10" s="25"/>
      <c r="G10" s="25"/>
      <c r="H10" s="25"/>
      <c r="I10" s="25"/>
      <c r="J10" s="25"/>
      <c r="K10" s="1"/>
    </row>
    <row r="11" spans="2:11" ht="35.25" customHeight="1" thickBot="1" thickTop="1">
      <c r="B11" s="65" t="s">
        <v>21</v>
      </c>
      <c r="C11" s="66"/>
      <c r="D11" s="66"/>
      <c r="E11" s="66"/>
      <c r="F11" s="30" t="s">
        <v>17</v>
      </c>
      <c r="G11" s="79" t="s">
        <v>33</v>
      </c>
      <c r="H11" s="80"/>
      <c r="I11" s="80"/>
      <c r="J11" s="81"/>
      <c r="K11" s="1"/>
    </row>
    <row r="12" spans="2:11" ht="20.25" customHeight="1" thickBot="1" thickTop="1">
      <c r="B12" s="31" t="s">
        <v>8</v>
      </c>
      <c r="C12" s="61" t="s">
        <v>34</v>
      </c>
      <c r="D12" s="61"/>
      <c r="E12" s="61"/>
      <c r="F12" s="36"/>
      <c r="G12" s="82" t="s">
        <v>40</v>
      </c>
      <c r="H12" s="82"/>
      <c r="I12" s="2"/>
      <c r="J12" s="4"/>
      <c r="K12" s="1"/>
    </row>
    <row r="13" spans="2:11" ht="28.5" customHeight="1" thickTop="1">
      <c r="B13" s="72" t="s">
        <v>36</v>
      </c>
      <c r="C13" s="73"/>
      <c r="D13" s="14">
        <v>11.87</v>
      </c>
      <c r="E13" s="2" t="s">
        <v>9</v>
      </c>
      <c r="F13" s="2"/>
      <c r="G13" s="2"/>
      <c r="H13" s="2"/>
      <c r="I13" s="2"/>
      <c r="J13" s="4"/>
      <c r="K13" s="1"/>
    </row>
    <row r="14" spans="2:11" ht="27.75" customHeight="1">
      <c r="B14" s="74" t="s">
        <v>10</v>
      </c>
      <c r="C14" s="71"/>
      <c r="D14" s="14">
        <v>100</v>
      </c>
      <c r="E14" s="75" t="s">
        <v>22</v>
      </c>
      <c r="F14" s="76">
        <f>D13*D14</f>
        <v>1187</v>
      </c>
      <c r="G14" s="2"/>
      <c r="H14" s="2"/>
      <c r="I14" s="2"/>
      <c r="J14" s="4"/>
      <c r="K14" s="1"/>
    </row>
    <row r="15" spans="2:11" ht="13.5" thickBot="1">
      <c r="B15" s="5"/>
      <c r="C15" s="2"/>
      <c r="D15" s="2"/>
      <c r="E15" s="2"/>
      <c r="F15" s="2"/>
      <c r="G15" s="2"/>
      <c r="H15" s="2"/>
      <c r="I15" s="2"/>
      <c r="J15" s="4"/>
      <c r="K15" s="1"/>
    </row>
    <row r="16" spans="2:11" ht="23.25" customHeight="1" thickBot="1" thickTop="1">
      <c r="B16" s="54" t="s">
        <v>11</v>
      </c>
      <c r="C16" s="55"/>
      <c r="D16" s="55"/>
      <c r="E16" s="55"/>
      <c r="F16" s="55"/>
      <c r="G16" s="55"/>
      <c r="H16" s="55"/>
      <c r="I16" s="55"/>
      <c r="J16" s="56"/>
      <c r="K16" s="1"/>
    </row>
    <row r="17" spans="2:11" ht="23.25" customHeight="1" thickTop="1">
      <c r="B17" s="100" t="s">
        <v>12</v>
      </c>
      <c r="C17" s="62" t="s">
        <v>43</v>
      </c>
      <c r="D17" s="63"/>
      <c r="E17" s="64"/>
      <c r="F17" s="97" t="s">
        <v>23</v>
      </c>
      <c r="G17" s="44" t="s">
        <v>18</v>
      </c>
      <c r="H17" s="35"/>
      <c r="I17" s="35"/>
      <c r="J17" s="37"/>
      <c r="K17" s="1"/>
    </row>
    <row r="18" spans="2:11" ht="31.5" customHeight="1">
      <c r="B18" s="101" t="s">
        <v>28</v>
      </c>
      <c r="C18" s="39"/>
      <c r="D18" s="40" t="s">
        <v>39</v>
      </c>
      <c r="E18" s="33">
        <v>970</v>
      </c>
      <c r="F18" s="98" t="s">
        <v>24</v>
      </c>
      <c r="G18" s="14">
        <f>E18*0.05943</f>
        <v>57.647099999999995</v>
      </c>
      <c r="H18" s="32" t="s">
        <v>27</v>
      </c>
      <c r="I18" s="57"/>
      <c r="J18" s="57"/>
      <c r="K18" s="1"/>
    </row>
    <row r="19" spans="2:11" ht="27" customHeight="1">
      <c r="B19" s="38" t="s">
        <v>37</v>
      </c>
      <c r="C19" s="29">
        <v>20</v>
      </c>
      <c r="D19" s="40" t="s">
        <v>38</v>
      </c>
      <c r="E19" s="23">
        <f>C19*0.66</f>
        <v>13.200000000000001</v>
      </c>
      <c r="F19" s="99" t="s">
        <v>22</v>
      </c>
      <c r="G19" s="24">
        <f>G18*E19</f>
        <v>760.94172</v>
      </c>
      <c r="H19" s="58" t="s">
        <v>32</v>
      </c>
      <c r="I19" s="58"/>
      <c r="J19" s="34" t="s">
        <v>31</v>
      </c>
      <c r="K19" s="1"/>
    </row>
    <row r="20" spans="2:11" ht="13.5" thickBot="1">
      <c r="B20" s="41"/>
      <c r="C20" s="42"/>
      <c r="D20" s="42"/>
      <c r="E20" s="42"/>
      <c r="F20" s="42"/>
      <c r="G20" s="42"/>
      <c r="H20" s="42"/>
      <c r="I20" s="42"/>
      <c r="J20" s="43"/>
      <c r="K20" s="1"/>
    </row>
    <row r="21" spans="2:11" ht="25.5" customHeight="1" thickBot="1" thickTop="1">
      <c r="B21" s="54" t="s">
        <v>13</v>
      </c>
      <c r="C21" s="55"/>
      <c r="D21" s="55"/>
      <c r="E21" s="55"/>
      <c r="F21" s="55"/>
      <c r="G21" s="55"/>
      <c r="H21" s="55"/>
      <c r="I21" s="55"/>
      <c r="J21" s="56"/>
      <c r="K21" s="1"/>
    </row>
    <row r="22" spans="2:11" ht="34.5" customHeight="1" thickBot="1" thickTop="1">
      <c r="B22" s="45" t="s">
        <v>10</v>
      </c>
      <c r="C22" s="46">
        <f>D14+E19</f>
        <v>113.2</v>
      </c>
      <c r="D22" s="47" t="s">
        <v>25</v>
      </c>
      <c r="E22" s="46">
        <f>F14+G19</f>
        <v>1947.94172</v>
      </c>
      <c r="F22" s="48" t="s">
        <v>26</v>
      </c>
      <c r="G22" s="78">
        <f>E22/C22</f>
        <v>17.207965724381626</v>
      </c>
      <c r="H22" s="47"/>
      <c r="I22" s="49"/>
      <c r="J22" s="50"/>
      <c r="K22" s="1"/>
    </row>
    <row r="23" spans="2:11" ht="13.5" thickTop="1">
      <c r="B23" s="7"/>
      <c r="C23" s="1"/>
      <c r="D23" s="1"/>
      <c r="E23" s="1"/>
      <c r="F23" s="1"/>
      <c r="G23" s="1"/>
      <c r="H23" s="1"/>
      <c r="I23" s="1"/>
      <c r="J23" s="6"/>
      <c r="K23" s="1"/>
    </row>
    <row r="24" spans="2:11" ht="12.75">
      <c r="B24" s="59" t="s">
        <v>14</v>
      </c>
      <c r="C24" s="60"/>
      <c r="D24" s="26" t="s">
        <v>30</v>
      </c>
      <c r="E24" s="1"/>
      <c r="F24" s="1"/>
      <c r="G24" s="1"/>
      <c r="H24" s="1"/>
      <c r="I24" s="1"/>
      <c r="J24" s="6"/>
      <c r="K24" s="1"/>
    </row>
    <row r="25" spans="2:11" ht="20.25" customHeight="1">
      <c r="B25" s="28" t="s">
        <v>16</v>
      </c>
      <c r="C25" s="3">
        <f>(E19/D14)*100</f>
        <v>13.200000000000001</v>
      </c>
      <c r="D25" s="27">
        <v>6.6</v>
      </c>
      <c r="E25" s="51" t="str">
        <f>IF(C25&gt;D25,"ATTENZIONE VOLUME SUPERATO","")</f>
        <v>ATTENZIONE VOLUME SUPERATO</v>
      </c>
      <c r="F25" s="52"/>
      <c r="G25" s="53"/>
      <c r="H25" s="1"/>
      <c r="I25" s="1"/>
      <c r="J25" s="6"/>
      <c r="K25" s="1"/>
    </row>
    <row r="26" spans="2:11" ht="20.25" customHeight="1">
      <c r="B26" s="28" t="s">
        <v>15</v>
      </c>
      <c r="C26" s="3">
        <f>G22-D13</f>
        <v>5.337965724381627</v>
      </c>
      <c r="D26" s="27">
        <v>2</v>
      </c>
      <c r="E26" s="51" t="str">
        <f>IF(C26&gt;D26,"ATTENZIONE GRADAZIONE SUPERATA","")</f>
        <v>ATTENZIONE GRADAZIONE SUPERATA</v>
      </c>
      <c r="F26" s="52"/>
      <c r="G26" s="53"/>
      <c r="H26" s="1"/>
      <c r="I26" s="1"/>
      <c r="J26" s="6"/>
      <c r="K26" s="1"/>
    </row>
    <row r="27" spans="2:11" ht="13.5" thickBot="1">
      <c r="B27" s="8"/>
      <c r="C27" s="9"/>
      <c r="D27" s="9"/>
      <c r="E27" s="9"/>
      <c r="F27" s="9"/>
      <c r="G27" s="9"/>
      <c r="H27" s="9"/>
      <c r="I27" s="9"/>
      <c r="J27" s="10"/>
      <c r="K27" s="1"/>
    </row>
    <row r="28" spans="2:11" ht="13.5" thickTop="1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2:11" ht="12.75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2:11" ht="12.75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2:11" ht="12.75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2:11" ht="12.75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 ht="12.75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 ht="12.75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 ht="12.75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 ht="12.75"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23">
    <mergeCell ref="B1:E1"/>
    <mergeCell ref="H1:J1"/>
    <mergeCell ref="B2:E2"/>
    <mergeCell ref="G2:J2"/>
    <mergeCell ref="B3:E3"/>
    <mergeCell ref="B4:E4"/>
    <mergeCell ref="G4:J4"/>
    <mergeCell ref="B5:E5"/>
    <mergeCell ref="B6:E6"/>
    <mergeCell ref="B9:C9"/>
    <mergeCell ref="B11:E11"/>
    <mergeCell ref="G11:J11"/>
    <mergeCell ref="C12:F12"/>
    <mergeCell ref="B13:C13"/>
    <mergeCell ref="B14:C14"/>
    <mergeCell ref="C17:E17"/>
    <mergeCell ref="E26:G26"/>
    <mergeCell ref="B16:J16"/>
    <mergeCell ref="B21:J21"/>
    <mergeCell ref="I18:J18"/>
    <mergeCell ref="H19:I19"/>
    <mergeCell ref="B24:C24"/>
    <mergeCell ref="E25:G25"/>
  </mergeCells>
  <hyperlinks>
    <hyperlink ref="B6" r:id="rId1" display="www.enotecnochimica.it"/>
    <hyperlink ref="J19" r:id="rId2" display="Tabella-mosti-MC-MCR"/>
  </hyperlinks>
  <printOptions/>
  <pageMargins left="0.75" right="0.75" top="0.82" bottom="1" header="0.5" footer="0.5"/>
  <pageSetup horizontalDpi="1200" verticalDpi="1200" orientation="landscape" paperSize="9" scale="81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ANSELMO</dc:creator>
  <cp:keywords/>
  <dc:description/>
  <cp:lastModifiedBy>ANS</cp:lastModifiedBy>
  <cp:lastPrinted>2018-10-01T09:31:12Z</cp:lastPrinted>
  <dcterms:created xsi:type="dcterms:W3CDTF">2004-09-30T08:13:13Z</dcterms:created>
  <dcterms:modified xsi:type="dcterms:W3CDTF">2018-10-01T09:31:58Z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